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Consol BS" sheetId="1" r:id="rId1"/>
    <sheet name="Consol PL" sheetId="2" r:id="rId2"/>
    <sheet name="Cash Flows" sheetId="3" r:id="rId3"/>
    <sheet name="Equity" sheetId="4" r:id="rId4"/>
  </sheets>
  <definedNames>
    <definedName name="_xlnm.Print_Area" localSheetId="3">'Equity'!$A$1:$I$55</definedName>
  </definedNames>
  <calcPr fullCalcOnLoad="1"/>
</workbook>
</file>

<file path=xl/sharedStrings.xml><?xml version="1.0" encoding="utf-8"?>
<sst xmlns="http://schemas.openxmlformats.org/spreadsheetml/2006/main" count="164" uniqueCount="119">
  <si>
    <t>MERCES HOLDINGS BERHAD</t>
  </si>
  <si>
    <t>CURRENT LIABILITIES</t>
  </si>
  <si>
    <t>Property, plant and equipment</t>
  </si>
  <si>
    <t>Investment properties</t>
  </si>
  <si>
    <t>Land held for development</t>
  </si>
  <si>
    <t>Current Assets</t>
  </si>
  <si>
    <t>Trade receivables</t>
  </si>
  <si>
    <t>Cash and bank balances</t>
  </si>
  <si>
    <t>Short term borrowings</t>
  </si>
  <si>
    <t>Taxation</t>
  </si>
  <si>
    <t>Share capital</t>
  </si>
  <si>
    <t>TOTAL ASSETS</t>
  </si>
  <si>
    <t>ASSETS</t>
  </si>
  <si>
    <t>EQUITY AND LIABILITIES</t>
  </si>
  <si>
    <t>TOTAL EQUITY AND LIABILITIES</t>
  </si>
  <si>
    <t>RM'000</t>
  </si>
  <si>
    <t>Trade payables</t>
  </si>
  <si>
    <t>Interest expenses</t>
  </si>
  <si>
    <t>Interest income</t>
  </si>
  <si>
    <t>Increase in payables</t>
  </si>
  <si>
    <t>Taxes paid</t>
  </si>
  <si>
    <t>Minority</t>
  </si>
  <si>
    <t>As at 1 January 2006</t>
  </si>
  <si>
    <t>Net loss for the year</t>
  </si>
  <si>
    <t>Transferred to Income Statements upon</t>
  </si>
  <si>
    <t xml:space="preserve">  disposal of subsidiary companies</t>
  </si>
  <si>
    <t>As at 31 December 2006</t>
  </si>
  <si>
    <t>Net profit for the period</t>
  </si>
  <si>
    <t>Fixed deposits with licensed bank</t>
  </si>
  <si>
    <t>TOTAL LIABILITIES</t>
  </si>
  <si>
    <t>Other receivables and deposits</t>
  </si>
  <si>
    <t>(Company No.6403-X)</t>
  </si>
  <si>
    <t>(Incorporated in Malaysia)</t>
  </si>
  <si>
    <t>CONDENSED CONSOLIDATED BALANCE SHEET AS AT 30 JUNE 2007</t>
  </si>
  <si>
    <t xml:space="preserve">As at end of </t>
  </si>
  <si>
    <t>current quarter</t>
  </si>
  <si>
    <t>As at preceeding</t>
  </si>
  <si>
    <t>year ended</t>
  </si>
  <si>
    <t>NON-CURRENT ASSETS</t>
  </si>
  <si>
    <t>Property Development Expenditure</t>
  </si>
  <si>
    <t>Equity attributable to equity holders of parent-</t>
  </si>
  <si>
    <t>Total equity</t>
  </si>
  <si>
    <t>Non-trade payables and accruals</t>
  </si>
  <si>
    <t>Net assets per share</t>
  </si>
  <si>
    <t xml:space="preserve">Annual Financial Report for the year ended 31 December 2006 and the accompanying notes </t>
  </si>
  <si>
    <t xml:space="preserve">(The Condensed Consolidated Balance Sheets should be read in conjuction with the audited </t>
  </si>
  <si>
    <t xml:space="preserve">CONDENSED CONSOLIDATED INCOME STATEMENT FOR THE </t>
  </si>
  <si>
    <t>SECOND QUARTER ENDED 30 JUNE 2007</t>
  </si>
  <si>
    <t xml:space="preserve">CURRENT </t>
  </si>
  <si>
    <t>YEAR</t>
  </si>
  <si>
    <t>QUARTER</t>
  </si>
  <si>
    <t>PRECEEDING</t>
  </si>
  <si>
    <t>CORRESPONDING</t>
  </si>
  <si>
    <t>CUMULATIVE QUARTER</t>
  </si>
  <si>
    <t>TODATE</t>
  </si>
  <si>
    <t>PERIOD</t>
  </si>
  <si>
    <t>Revenue</t>
  </si>
  <si>
    <t>Operating expenses</t>
  </si>
  <si>
    <t>Attributable to:</t>
  </si>
  <si>
    <t>a) Basic</t>
  </si>
  <si>
    <t>b) Diluted</t>
  </si>
  <si>
    <t>(The Condensed Consolidated Income Statements should be read in conjuction with the audited Annual</t>
  </si>
  <si>
    <t>Financial Report for the year ended 31 December 2006 and the accompanying notes attached to the interim</t>
  </si>
  <si>
    <t>finacial statements)</t>
  </si>
  <si>
    <t>attached to the interim finacial statements)</t>
  </si>
  <si>
    <t>Other operating income</t>
  </si>
  <si>
    <t>N/A</t>
  </si>
  <si>
    <t>CONDENSED CONSOLIDATED STATEMENT OF CHANGES IN EQUITY</t>
  </si>
  <si>
    <t>FOR THE QUARTER ENDED 30 JUNE 2007</t>
  </si>
  <si>
    <t>Share Capital</t>
  </si>
  <si>
    <t>Curent Quarter</t>
  </si>
  <si>
    <t>Balance as at 1 January 2007</t>
  </si>
  <si>
    <t>Loss for the period</t>
  </si>
  <si>
    <t>Balance as at 30 June 2007</t>
  </si>
  <si>
    <t>Preceeding Year corresponding Quarter</t>
  </si>
  <si>
    <t>Balance as at 1 January 2006</t>
  </si>
  <si>
    <t>Balance as at 30 June 2006</t>
  </si>
  <si>
    <t>(The Condensed Consolidated Statement of Changes should be read in conjuction with the audited Annual</t>
  </si>
  <si>
    <t xml:space="preserve">CONDENSED CONSOLIDATED CASH FLOW STATEMENTS FOR </t>
  </si>
  <si>
    <t>Current Quarter</t>
  </si>
  <si>
    <t>ended</t>
  </si>
  <si>
    <t>Preceeding year</t>
  </si>
  <si>
    <t>Quarter</t>
  </si>
  <si>
    <t>ADJUSTMENT AS FOLLOWS-</t>
  </si>
  <si>
    <t xml:space="preserve">Add back Depreciation </t>
  </si>
  <si>
    <t>Add back loss on disposal of subsidiaries</t>
  </si>
  <si>
    <t>Add back Interest expenses</t>
  </si>
  <si>
    <t>CHANGES IN WORKING CAPITAL</t>
  </si>
  <si>
    <t>(Increase)/decrease in receivables</t>
  </si>
  <si>
    <t>FINANCING ACTIVITIES</t>
  </si>
  <si>
    <t>CASH AND CASH EQUIVALENTS AT THE BEGINNING OF THE YEAR</t>
  </si>
  <si>
    <t>CASH AND CASH EQUIVALENTS AT THE END OF THE PERIOD</t>
  </si>
  <si>
    <t>NET CHANGE IN CASH AND CASH EQUIVALENTS</t>
  </si>
  <si>
    <t>(The Condensed Cash Flow Statements should be read in conjuction with the audited Annual Financial</t>
  </si>
  <si>
    <t>Report for the year ended 31 December 2006 and the accompanying notes attached to the interim</t>
  </si>
  <si>
    <t>(Loss)/Profit from operations</t>
  </si>
  <si>
    <t>Loss before tax</t>
  </si>
  <si>
    <t>Equity holders of the parent</t>
  </si>
  <si>
    <t>Accumulated losses</t>
  </si>
  <si>
    <t>Minority interests</t>
  </si>
  <si>
    <t>Long term borrowings</t>
  </si>
  <si>
    <t>Amounts due by customers for contract works</t>
  </si>
  <si>
    <t>Interests</t>
  </si>
  <si>
    <t>Total Equity</t>
  </si>
  <si>
    <t xml:space="preserve">LOSS BEFORE TAX </t>
  </si>
  <si>
    <t>Loss after tax</t>
  </si>
  <si>
    <t>Loss per shares (Sen)</t>
  </si>
  <si>
    <t>Net changes in bank borrowings</t>
  </si>
  <si>
    <t>Increase in property development expenditure</t>
  </si>
  <si>
    <t xml:space="preserve">INDIVIDUAL QUARTER </t>
  </si>
  <si>
    <t>NON-CURRENT LIABILITY</t>
  </si>
  <si>
    <t>Operating profit(loss) before working capital changes</t>
  </si>
  <si>
    <t>Cash generated from/(used in) operations</t>
  </si>
  <si>
    <t>Net cash flow from/(used in) operating activities</t>
  </si>
  <si>
    <t>INVESTING ACTIVITY</t>
  </si>
  <si>
    <t>30/06/2007</t>
  </si>
  <si>
    <t>31/12/2006</t>
  </si>
  <si>
    <t>30/06/2006</t>
  </si>
  <si>
    <t>Minority interest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</si>
</sst>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_(* #,##0_);_(* \(#,##0\);_(* &quot;-&quot;??_);_(@_)"/>
    <numFmt numFmtId="177" formatCode="_(* #,##0.0_);_(* \(#,##0.0\);_(* &quot;-&quot;??_);_(@_)"/>
    <numFmt numFmtId="178" formatCode="0_);\(0\)"/>
  </numFmts>
  <fonts count="5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15" applyFont="1" applyAlignment="1">
      <alignment/>
    </xf>
    <xf numFmtId="176" fontId="1" fillId="0" borderId="0" xfId="15" applyNumberFormat="1" applyFont="1" applyBorder="1" applyAlignment="1">
      <alignment/>
    </xf>
    <xf numFmtId="176" fontId="1" fillId="0" borderId="0" xfId="15" applyNumberFormat="1" applyFont="1" applyAlignment="1">
      <alignment/>
    </xf>
    <xf numFmtId="176" fontId="1" fillId="0" borderId="1" xfId="15" applyNumberFormat="1" applyFont="1" applyBorder="1" applyAlignment="1">
      <alignment/>
    </xf>
    <xf numFmtId="176" fontId="1" fillId="0" borderId="2" xfId="15" applyNumberFormat="1" applyFont="1" applyBorder="1" applyAlignment="1">
      <alignment/>
    </xf>
    <xf numFmtId="176" fontId="1" fillId="0" borderId="3" xfId="15" applyNumberFormat="1" applyFont="1" applyBorder="1" applyAlignment="1">
      <alignment/>
    </xf>
    <xf numFmtId="176" fontId="1" fillId="0" borderId="0" xfId="15" applyNumberFormat="1" applyFont="1" applyAlignment="1">
      <alignment/>
    </xf>
    <xf numFmtId="176" fontId="1" fillId="0" borderId="3" xfId="15" applyNumberFormat="1" applyFont="1" applyBorder="1" applyAlignment="1">
      <alignment/>
    </xf>
    <xf numFmtId="176" fontId="1" fillId="0" borderId="2" xfId="15" applyNumberFormat="1" applyFont="1" applyBorder="1" applyAlignment="1">
      <alignment/>
    </xf>
    <xf numFmtId="176" fontId="1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5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76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76" fontId="1" fillId="0" borderId="5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workbookViewId="0" topLeftCell="A53">
      <selection activeCell="G61" sqref="G61"/>
    </sheetView>
  </sheetViews>
  <sheetFormatPr defaultColWidth="9.140625" defaultRowHeight="12.75"/>
  <cols>
    <col min="1" max="1" width="2.57421875" style="1" customWidth="1"/>
    <col min="2" max="5" width="9.140625" style="1" customWidth="1"/>
    <col min="6" max="6" width="8.00390625" style="1" customWidth="1"/>
    <col min="7" max="7" width="14.7109375" style="1" customWidth="1"/>
    <col min="8" max="8" width="2.28125" style="1" customWidth="1"/>
    <col min="9" max="9" width="14.7109375" style="1" customWidth="1"/>
    <col min="10" max="16384" width="9.140625" style="1" customWidth="1"/>
  </cols>
  <sheetData>
    <row r="1" spans="1:9" ht="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22" customFormat="1" ht="13.5">
      <c r="A2" s="42" t="s">
        <v>31</v>
      </c>
      <c r="B2" s="42"/>
      <c r="C2" s="42"/>
      <c r="D2" s="42"/>
      <c r="E2" s="42"/>
      <c r="F2" s="42"/>
      <c r="G2" s="42"/>
      <c r="H2" s="42"/>
      <c r="I2" s="42"/>
    </row>
    <row r="3" spans="1:9" s="22" customFormat="1" ht="13.5">
      <c r="A3" s="42" t="s">
        <v>32</v>
      </c>
      <c r="B3" s="42"/>
      <c r="C3" s="42"/>
      <c r="D3" s="42"/>
      <c r="E3" s="42"/>
      <c r="F3" s="42"/>
      <c r="G3" s="42"/>
      <c r="H3" s="42"/>
      <c r="I3" s="42"/>
    </row>
    <row r="4" spans="1:9" s="22" customFormat="1" ht="13.5">
      <c r="A4" s="21"/>
      <c r="B4" s="21"/>
      <c r="C4" s="21"/>
      <c r="D4" s="21"/>
      <c r="E4" s="21"/>
      <c r="F4" s="21"/>
      <c r="G4" s="21"/>
      <c r="H4" s="21"/>
      <c r="I4" s="21"/>
    </row>
    <row r="5" spans="1:9" ht="15">
      <c r="A5" s="43" t="s">
        <v>33</v>
      </c>
      <c r="B5" s="43"/>
      <c r="C5" s="43"/>
      <c r="D5" s="43"/>
      <c r="E5" s="43"/>
      <c r="F5" s="43"/>
      <c r="G5" s="43"/>
      <c r="H5" s="43"/>
      <c r="I5" s="43"/>
    </row>
    <row r="6" ht="15">
      <c r="A6" s="2"/>
    </row>
    <row r="7" spans="1:7" ht="15">
      <c r="A7" s="2"/>
      <c r="G7" s="4"/>
    </row>
    <row r="8" spans="7:9" ht="15">
      <c r="G8" s="23" t="s">
        <v>34</v>
      </c>
      <c r="I8" s="23" t="s">
        <v>36</v>
      </c>
    </row>
    <row r="9" spans="7:9" ht="15">
      <c r="G9" s="23" t="s">
        <v>35</v>
      </c>
      <c r="H9" s="4"/>
      <c r="I9" s="23" t="s">
        <v>37</v>
      </c>
    </row>
    <row r="10" spans="7:9" ht="15">
      <c r="G10" s="24" t="s">
        <v>115</v>
      </c>
      <c r="H10" s="4"/>
      <c r="I10" s="24" t="s">
        <v>116</v>
      </c>
    </row>
    <row r="11" spans="7:9" ht="15">
      <c r="G11" s="23" t="s">
        <v>15</v>
      </c>
      <c r="H11" s="4"/>
      <c r="I11" s="23" t="s">
        <v>15</v>
      </c>
    </row>
    <row r="12" spans="1:9" ht="15">
      <c r="A12" s="2" t="s">
        <v>12</v>
      </c>
      <c r="G12" s="4"/>
      <c r="H12" s="4"/>
      <c r="I12" s="5"/>
    </row>
    <row r="13" ht="15">
      <c r="A13" s="2" t="s">
        <v>38</v>
      </c>
    </row>
    <row r="14" spans="1:9" ht="13.5">
      <c r="A14" s="1" t="s">
        <v>2</v>
      </c>
      <c r="G14" s="7">
        <v>923</v>
      </c>
      <c r="H14" s="7"/>
      <c r="I14" s="7">
        <v>954</v>
      </c>
    </row>
    <row r="15" spans="1:9" ht="13.5">
      <c r="A15" s="1" t="s">
        <v>3</v>
      </c>
      <c r="G15" s="7">
        <v>2314</v>
      </c>
      <c r="H15" s="7"/>
      <c r="I15" s="7">
        <v>2340</v>
      </c>
    </row>
    <row r="16" spans="1:9" ht="13.5">
      <c r="A16" s="1" t="s">
        <v>4</v>
      </c>
      <c r="G16" s="7">
        <v>17250</v>
      </c>
      <c r="H16" s="7"/>
      <c r="I16" s="7">
        <v>17250</v>
      </c>
    </row>
    <row r="17" spans="7:9" ht="13.5">
      <c r="G17" s="25">
        <f>SUM(G14:G16)</f>
        <v>20487</v>
      </c>
      <c r="H17" s="7"/>
      <c r="I17" s="25">
        <f>SUM(I14:I16)</f>
        <v>20544</v>
      </c>
    </row>
    <row r="18" spans="7:9" ht="13.5">
      <c r="G18" s="7"/>
      <c r="H18" s="7"/>
      <c r="I18" s="7"/>
    </row>
    <row r="19" spans="1:9" ht="15">
      <c r="A19" s="2" t="s">
        <v>5</v>
      </c>
      <c r="G19" s="8"/>
      <c r="H19" s="8"/>
      <c r="I19" s="8"/>
    </row>
    <row r="20" spans="1:9" ht="13.5">
      <c r="A20" s="1" t="s">
        <v>39</v>
      </c>
      <c r="G20" s="7">
        <v>28762</v>
      </c>
      <c r="H20" s="7"/>
      <c r="I20" s="7">
        <v>28762</v>
      </c>
    </row>
    <row r="21" spans="1:9" ht="13.5">
      <c r="A21" s="1" t="s">
        <v>101</v>
      </c>
      <c r="G21" s="7">
        <v>169</v>
      </c>
      <c r="H21" s="7"/>
      <c r="I21" s="7">
        <v>169</v>
      </c>
    </row>
    <row r="22" spans="1:9" ht="13.5">
      <c r="A22" s="1" t="s">
        <v>6</v>
      </c>
      <c r="G22" s="7">
        <f>49676+2</f>
        <v>49678</v>
      </c>
      <c r="H22" s="7"/>
      <c r="I22" s="7">
        <v>46364</v>
      </c>
    </row>
    <row r="23" spans="1:10" ht="13.5">
      <c r="A23" s="1" t="s">
        <v>30</v>
      </c>
      <c r="G23" s="7">
        <f>7472</f>
        <v>7472</v>
      </c>
      <c r="H23" s="7"/>
      <c r="I23" s="7">
        <f>7472</f>
        <v>7472</v>
      </c>
      <c r="J23" s="16"/>
    </row>
    <row r="24" spans="1:9" ht="13.5">
      <c r="A24" s="1" t="s">
        <v>28</v>
      </c>
      <c r="G24" s="7">
        <v>355</v>
      </c>
      <c r="H24" s="7"/>
      <c r="I24" s="7">
        <v>355</v>
      </c>
    </row>
    <row r="25" spans="1:9" ht="13.5">
      <c r="A25" s="1" t="s">
        <v>7</v>
      </c>
      <c r="G25" s="7">
        <v>47</v>
      </c>
      <c r="H25" s="7"/>
      <c r="I25" s="7">
        <v>47</v>
      </c>
    </row>
    <row r="26" spans="2:9" ht="15">
      <c r="B26" s="2"/>
      <c r="G26" s="25">
        <f>SUM(G20:G25)</f>
        <v>86483</v>
      </c>
      <c r="H26" s="7"/>
      <c r="I26" s="25">
        <f>SUM(I20:I25)</f>
        <v>83169</v>
      </c>
    </row>
    <row r="27" spans="7:9" ht="13.5">
      <c r="G27" s="9"/>
      <c r="H27" s="7"/>
      <c r="I27" s="9"/>
    </row>
    <row r="28" spans="1:9" ht="15.75" thickBot="1">
      <c r="A28" s="2" t="s">
        <v>11</v>
      </c>
      <c r="G28" s="10">
        <f>G17+G26</f>
        <v>106970</v>
      </c>
      <c r="H28" s="7"/>
      <c r="I28" s="10">
        <f>I17+I26</f>
        <v>103713</v>
      </c>
    </row>
    <row r="29" spans="7:9" ht="13.5">
      <c r="G29" s="8"/>
      <c r="H29" s="8"/>
      <c r="I29" s="8"/>
    </row>
    <row r="30" spans="7:9" ht="13.5">
      <c r="G30" s="8"/>
      <c r="H30" s="8"/>
      <c r="I30" s="8"/>
    </row>
    <row r="31" spans="7:9" ht="13.5">
      <c r="G31" s="8"/>
      <c r="H31" s="8"/>
      <c r="I31" s="8"/>
    </row>
    <row r="32" spans="1:9" ht="15">
      <c r="A32" s="2" t="s">
        <v>13</v>
      </c>
      <c r="G32" s="8"/>
      <c r="H32" s="8"/>
      <c r="I32" s="8"/>
    </row>
    <row r="33" spans="2:9" ht="10.5" customHeight="1">
      <c r="B33" s="2"/>
      <c r="G33" s="8"/>
      <c r="H33" s="8"/>
      <c r="I33" s="8"/>
    </row>
    <row r="34" spans="1:9" ht="15">
      <c r="A34" s="1" t="s">
        <v>40</v>
      </c>
      <c r="B34" s="2"/>
      <c r="G34" s="8"/>
      <c r="H34" s="8"/>
      <c r="I34" s="8"/>
    </row>
    <row r="35" spans="1:9" ht="13.5">
      <c r="A35" s="1" t="s">
        <v>10</v>
      </c>
      <c r="G35" s="7">
        <v>51000</v>
      </c>
      <c r="H35" s="7"/>
      <c r="I35" s="7">
        <v>51000</v>
      </c>
    </row>
    <row r="36" spans="1:9" ht="13.5">
      <c r="A36" s="1" t="s">
        <v>98</v>
      </c>
      <c r="G36" s="7">
        <f>Equity!F20</f>
        <v>-28890</v>
      </c>
      <c r="H36" s="7"/>
      <c r="I36" s="7">
        <v>-28881</v>
      </c>
    </row>
    <row r="37" spans="2:9" ht="15">
      <c r="B37" s="2"/>
      <c r="G37" s="9">
        <f>SUM(G35:G36)</f>
        <v>22110</v>
      </c>
      <c r="H37" s="7"/>
      <c r="I37" s="9">
        <f>SUM(I35:I36)</f>
        <v>22119</v>
      </c>
    </row>
    <row r="38" spans="2:9" ht="15">
      <c r="B38" s="2"/>
      <c r="G38" s="7"/>
      <c r="H38" s="7"/>
      <c r="I38" s="7"/>
    </row>
    <row r="39" spans="1:9" ht="15">
      <c r="A39" s="2" t="s">
        <v>99</v>
      </c>
      <c r="G39" s="7">
        <v>2061</v>
      </c>
      <c r="H39" s="7"/>
      <c r="I39" s="7">
        <v>2061</v>
      </c>
    </row>
    <row r="40" spans="1:10" ht="15">
      <c r="A40" s="2" t="s">
        <v>41</v>
      </c>
      <c r="G40" s="9">
        <f>SUM(G37:G39)</f>
        <v>24171</v>
      </c>
      <c r="H40" s="7"/>
      <c r="I40" s="9">
        <f>SUM(I37:I39)</f>
        <v>24180</v>
      </c>
      <c r="J40" s="16"/>
    </row>
    <row r="41" spans="1:10" ht="15">
      <c r="A41" s="2"/>
      <c r="G41" s="7"/>
      <c r="H41" s="7"/>
      <c r="I41" s="7"/>
      <c r="J41" s="16"/>
    </row>
    <row r="42" spans="1:9" ht="15">
      <c r="A42" s="2" t="s">
        <v>110</v>
      </c>
      <c r="G42" s="8"/>
      <c r="H42" s="8"/>
      <c r="I42" s="8"/>
    </row>
    <row r="43" spans="1:9" ht="15">
      <c r="A43" s="2" t="s">
        <v>100</v>
      </c>
      <c r="G43" s="7">
        <v>4300</v>
      </c>
      <c r="H43" s="7"/>
      <c r="I43" s="7">
        <v>0</v>
      </c>
    </row>
    <row r="44" spans="7:9" ht="13.5">
      <c r="G44" s="7"/>
      <c r="H44" s="7"/>
      <c r="I44" s="7"/>
    </row>
    <row r="45" spans="1:9" ht="15">
      <c r="A45" s="2" t="s">
        <v>1</v>
      </c>
      <c r="G45" s="8"/>
      <c r="H45" s="8"/>
      <c r="I45" s="8"/>
    </row>
    <row r="46" spans="1:9" ht="13.5">
      <c r="A46" s="1" t="s">
        <v>16</v>
      </c>
      <c r="G46" s="7">
        <f>24474+400-2</f>
        <v>24872</v>
      </c>
      <c r="H46" s="7"/>
      <c r="I46" s="7">
        <v>22376</v>
      </c>
    </row>
    <row r="47" spans="1:9" ht="13.5">
      <c r="A47" s="1" t="s">
        <v>42</v>
      </c>
      <c r="G47" s="7">
        <v>11105</v>
      </c>
      <c r="H47" s="7"/>
      <c r="I47" s="7">
        <v>7516</v>
      </c>
    </row>
    <row r="48" spans="1:9" ht="13.5">
      <c r="A48" s="1" t="s">
        <v>8</v>
      </c>
      <c r="G48" s="7">
        <v>28285</v>
      </c>
      <c r="H48" s="7"/>
      <c r="I48" s="7">
        <v>35404</v>
      </c>
    </row>
    <row r="49" spans="1:9" ht="13.5">
      <c r="A49" s="1" t="s">
        <v>9</v>
      </c>
      <c r="G49" s="11">
        <v>14237</v>
      </c>
      <c r="H49" s="7"/>
      <c r="I49" s="11">
        <v>14237</v>
      </c>
    </row>
    <row r="50" spans="2:9" ht="10.5" customHeight="1">
      <c r="B50" s="2"/>
      <c r="G50" s="7"/>
      <c r="H50" s="7"/>
      <c r="I50" s="7"/>
    </row>
    <row r="51" spans="1:9" ht="15">
      <c r="A51" s="2"/>
      <c r="B51" s="2"/>
      <c r="G51" s="11">
        <f>SUM(G46:G49)</f>
        <v>78499</v>
      </c>
      <c r="H51" s="7"/>
      <c r="I51" s="11">
        <f>SUM(I46:I49)</f>
        <v>79533</v>
      </c>
    </row>
    <row r="52" spans="2:9" ht="10.5" customHeight="1">
      <c r="B52" s="2"/>
      <c r="G52" s="7"/>
      <c r="H52" s="7"/>
      <c r="I52" s="7"/>
    </row>
    <row r="53" spans="1:9" ht="15">
      <c r="A53" s="2" t="s">
        <v>29</v>
      </c>
      <c r="B53" s="2"/>
      <c r="G53" s="11">
        <f>G51+G43</f>
        <v>82799</v>
      </c>
      <c r="H53" s="7"/>
      <c r="I53" s="11">
        <f>I51+I43</f>
        <v>79533</v>
      </c>
    </row>
    <row r="54" spans="7:9" ht="11.25" customHeight="1">
      <c r="G54" s="9"/>
      <c r="H54" s="7"/>
      <c r="I54" s="9"/>
    </row>
    <row r="55" spans="1:9" ht="15.75" thickBot="1">
      <c r="A55" s="2" t="s">
        <v>14</v>
      </c>
      <c r="G55" s="10">
        <f>G53+G40</f>
        <v>106970</v>
      </c>
      <c r="H55" s="7"/>
      <c r="I55" s="10">
        <f>+I53+I40</f>
        <v>103713</v>
      </c>
    </row>
    <row r="56" spans="7:9" ht="13.5">
      <c r="G56" s="8"/>
      <c r="H56" s="8"/>
      <c r="I56" s="8"/>
    </row>
    <row r="57" spans="1:9" ht="13.5">
      <c r="A57" s="1" t="s">
        <v>43</v>
      </c>
      <c r="G57" s="26">
        <f>G37/G35</f>
        <v>0.4335294117647059</v>
      </c>
      <c r="H57" s="26"/>
      <c r="I57" s="26">
        <f>I37/I35</f>
        <v>0.43370588235294116</v>
      </c>
    </row>
    <row r="58" spans="7:9" ht="13.5">
      <c r="G58" s="8"/>
      <c r="H58" s="8"/>
      <c r="I58" s="8"/>
    </row>
    <row r="59" spans="1:9" ht="13.5">
      <c r="A59" s="40" t="s">
        <v>45</v>
      </c>
      <c r="B59" s="40"/>
      <c r="C59" s="40"/>
      <c r="D59" s="40"/>
      <c r="E59" s="40"/>
      <c r="F59" s="40"/>
      <c r="G59" s="41"/>
      <c r="H59" s="41"/>
      <c r="I59" s="41"/>
    </row>
    <row r="60" spans="1:9" ht="13.5">
      <c r="A60" s="40" t="s">
        <v>44</v>
      </c>
      <c r="B60" s="40"/>
      <c r="C60" s="40"/>
      <c r="D60" s="40"/>
      <c r="E60" s="40"/>
      <c r="F60" s="40"/>
      <c r="G60" s="41"/>
      <c r="H60" s="41"/>
      <c r="I60" s="41"/>
    </row>
    <row r="61" spans="1:9" ht="13.5">
      <c r="A61" s="40" t="s">
        <v>64</v>
      </c>
      <c r="B61" s="40"/>
      <c r="C61" s="40"/>
      <c r="D61" s="40"/>
      <c r="E61" s="40"/>
      <c r="F61" s="40"/>
      <c r="G61" s="41"/>
      <c r="H61" s="41"/>
      <c r="I61" s="41"/>
    </row>
    <row r="62" spans="7:9" ht="13.5">
      <c r="G62" s="8"/>
      <c r="H62" s="8"/>
      <c r="I62" s="8"/>
    </row>
    <row r="63" spans="7:9" ht="13.5">
      <c r="G63" s="8"/>
      <c r="H63" s="8"/>
      <c r="I63" s="8"/>
    </row>
    <row r="64" spans="7:9" ht="13.5">
      <c r="G64" s="8"/>
      <c r="H64" s="8"/>
      <c r="I64" s="8"/>
    </row>
    <row r="65" spans="7:9" ht="13.5">
      <c r="G65" s="8"/>
      <c r="H65" s="8"/>
      <c r="I65" s="8"/>
    </row>
    <row r="66" spans="7:9" ht="13.5">
      <c r="G66" s="8"/>
      <c r="H66" s="8"/>
      <c r="I66" s="8"/>
    </row>
    <row r="67" spans="7:9" ht="13.5">
      <c r="G67" s="8"/>
      <c r="H67" s="8"/>
      <c r="I67" s="8"/>
    </row>
    <row r="68" spans="7:9" ht="13.5">
      <c r="G68" s="8"/>
      <c r="H68" s="8"/>
      <c r="I68" s="8"/>
    </row>
    <row r="69" spans="7:9" ht="13.5">
      <c r="G69" s="8"/>
      <c r="H69" s="8"/>
      <c r="I69" s="8"/>
    </row>
  </sheetData>
  <mergeCells count="4">
    <mergeCell ref="A2:I2"/>
    <mergeCell ref="A3:I3"/>
    <mergeCell ref="A1:I1"/>
    <mergeCell ref="A5:I5"/>
  </mergeCells>
  <printOptions/>
  <pageMargins left="0.75" right="0.75" top="0.41" bottom="0.44" header="0.39" footer="0.3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37">
      <selection activeCell="C42" sqref="C42"/>
    </sheetView>
  </sheetViews>
  <sheetFormatPr defaultColWidth="9.140625" defaultRowHeight="12.75"/>
  <cols>
    <col min="1" max="1" width="27.421875" style="1" customWidth="1"/>
    <col min="2" max="2" width="0.71875" style="1" customWidth="1"/>
    <col min="3" max="3" width="12.28125" style="1" customWidth="1"/>
    <col min="4" max="4" width="2.140625" style="16" customWidth="1"/>
    <col min="5" max="5" width="17.140625" style="1" customWidth="1"/>
    <col min="6" max="6" width="2.00390625" style="16" customWidth="1"/>
    <col min="7" max="7" width="11.28125" style="1" customWidth="1"/>
    <col min="8" max="8" width="2.140625" style="16" customWidth="1"/>
    <col min="9" max="9" width="18.28125" style="1" customWidth="1"/>
    <col min="10" max="16384" width="9.140625" style="1" customWidth="1"/>
  </cols>
  <sheetData>
    <row r="1" spans="1:9" ht="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22" customFormat="1" ht="13.5">
      <c r="A2" s="42" t="s">
        <v>31</v>
      </c>
      <c r="B2" s="42"/>
      <c r="C2" s="42"/>
      <c r="D2" s="42"/>
      <c r="E2" s="42"/>
      <c r="F2" s="42"/>
      <c r="G2" s="42"/>
      <c r="H2" s="42"/>
      <c r="I2" s="42"/>
    </row>
    <row r="3" spans="1:9" s="22" customFormat="1" ht="13.5">
      <c r="A3" s="42" t="s">
        <v>32</v>
      </c>
      <c r="B3" s="42"/>
      <c r="C3" s="42"/>
      <c r="D3" s="42"/>
      <c r="E3" s="42"/>
      <c r="F3" s="42"/>
      <c r="G3" s="42"/>
      <c r="H3" s="42"/>
      <c r="I3" s="42"/>
    </row>
    <row r="4" spans="1:9" s="22" customFormat="1" ht="13.5">
      <c r="A4" s="21"/>
      <c r="B4" s="21"/>
      <c r="C4" s="21"/>
      <c r="D4" s="37"/>
      <c r="E4" s="21"/>
      <c r="F4" s="37"/>
      <c r="G4" s="21"/>
      <c r="H4" s="37"/>
      <c r="I4" s="21"/>
    </row>
    <row r="5" spans="1:9" ht="15">
      <c r="A5" s="43" t="s">
        <v>46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43" t="s">
        <v>47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5"/>
      <c r="B7" s="5"/>
      <c r="C7" s="5"/>
      <c r="D7" s="17"/>
      <c r="E7" s="5"/>
      <c r="F7" s="17"/>
      <c r="G7" s="5"/>
      <c r="H7" s="17"/>
      <c r="I7" s="5"/>
    </row>
    <row r="8" spans="3:9" ht="15">
      <c r="C8" s="43" t="s">
        <v>109</v>
      </c>
      <c r="D8" s="43"/>
      <c r="E8" s="43"/>
      <c r="G8" s="43" t="s">
        <v>53</v>
      </c>
      <c r="H8" s="43"/>
      <c r="I8" s="43"/>
    </row>
    <row r="9" spans="3:9" ht="15">
      <c r="C9" s="5"/>
      <c r="D9" s="17"/>
      <c r="E9" s="5"/>
      <c r="G9" s="5"/>
      <c r="H9" s="17"/>
      <c r="I9" s="5"/>
    </row>
    <row r="10" spans="4:9" ht="15">
      <c r="D10" s="17"/>
      <c r="E10" s="5" t="s">
        <v>51</v>
      </c>
      <c r="G10" s="5"/>
      <c r="H10" s="17"/>
      <c r="I10" s="5" t="s">
        <v>51</v>
      </c>
    </row>
    <row r="11" spans="3:9" ht="15">
      <c r="C11" s="20" t="s">
        <v>48</v>
      </c>
      <c r="D11" s="18"/>
      <c r="E11" s="20" t="s">
        <v>49</v>
      </c>
      <c r="G11" s="20" t="s">
        <v>48</v>
      </c>
      <c r="H11" s="18"/>
      <c r="I11" s="20" t="s">
        <v>49</v>
      </c>
    </row>
    <row r="12" spans="3:9" ht="15">
      <c r="C12" s="23" t="s">
        <v>49</v>
      </c>
      <c r="D12" s="18"/>
      <c r="E12" s="23" t="s">
        <v>52</v>
      </c>
      <c r="G12" s="23" t="s">
        <v>49</v>
      </c>
      <c r="H12" s="18"/>
      <c r="I12" s="23" t="s">
        <v>52</v>
      </c>
    </row>
    <row r="13" spans="3:9" ht="15">
      <c r="C13" s="23" t="s">
        <v>50</v>
      </c>
      <c r="D13" s="18"/>
      <c r="E13" s="23" t="s">
        <v>50</v>
      </c>
      <c r="G13" s="23" t="s">
        <v>54</v>
      </c>
      <c r="H13" s="18"/>
      <c r="I13" s="23" t="s">
        <v>55</v>
      </c>
    </row>
    <row r="14" spans="3:9" ht="15">
      <c r="C14" s="24" t="s">
        <v>115</v>
      </c>
      <c r="D14" s="18"/>
      <c r="E14" s="24" t="s">
        <v>117</v>
      </c>
      <c r="G14" s="24" t="s">
        <v>115</v>
      </c>
      <c r="H14" s="18"/>
      <c r="I14" s="24" t="s">
        <v>117</v>
      </c>
    </row>
    <row r="15" spans="3:9" ht="15">
      <c r="C15" s="23" t="s">
        <v>15</v>
      </c>
      <c r="D15" s="18"/>
      <c r="E15" s="23" t="s">
        <v>15</v>
      </c>
      <c r="G15" s="23" t="s">
        <v>15</v>
      </c>
      <c r="H15" s="18"/>
      <c r="I15" s="23" t="s">
        <v>15</v>
      </c>
    </row>
    <row r="17" spans="1:9" ht="13.5">
      <c r="A17" s="1" t="s">
        <v>56</v>
      </c>
      <c r="C17" s="8">
        <v>1655</v>
      </c>
      <c r="D17" s="7"/>
      <c r="E17" s="8">
        <v>0</v>
      </c>
      <c r="G17" s="8">
        <f>2259+1655</f>
        <v>3914</v>
      </c>
      <c r="H17" s="7"/>
      <c r="I17" s="8">
        <v>810</v>
      </c>
    </row>
    <row r="18" spans="3:9" ht="13.5">
      <c r="C18" s="8"/>
      <c r="D18" s="7"/>
      <c r="E18" s="8"/>
      <c r="G18" s="8"/>
      <c r="H18" s="7"/>
      <c r="I18" s="8"/>
    </row>
    <row r="19" spans="1:9" ht="13.5">
      <c r="A19" s="1" t="s">
        <v>57</v>
      </c>
      <c r="C19" s="7">
        <f>-899-400-431-4</f>
        <v>-1734</v>
      </c>
      <c r="D19" s="7"/>
      <c r="E19" s="7">
        <v>-29</v>
      </c>
      <c r="G19" s="7">
        <f>-1799-899-400-460-4</f>
        <v>-3562</v>
      </c>
      <c r="H19" s="7"/>
      <c r="I19" s="7">
        <v>-1801</v>
      </c>
    </row>
    <row r="20" spans="3:9" ht="13.5">
      <c r="C20" s="7"/>
      <c r="D20" s="7"/>
      <c r="E20" s="7"/>
      <c r="G20" s="7"/>
      <c r="H20" s="7"/>
      <c r="I20" s="7"/>
    </row>
    <row r="21" spans="1:9" ht="13.5">
      <c r="A21" s="1" t="s">
        <v>65</v>
      </c>
      <c r="C21" s="11">
        <v>0</v>
      </c>
      <c r="D21" s="7"/>
      <c r="E21" s="11">
        <v>0</v>
      </c>
      <c r="G21" s="11">
        <v>0</v>
      </c>
      <c r="H21" s="7"/>
      <c r="I21" s="11">
        <v>350</v>
      </c>
    </row>
    <row r="22" spans="3:9" ht="13.5">
      <c r="C22" s="8"/>
      <c r="D22" s="7"/>
      <c r="E22" s="8"/>
      <c r="G22" s="8"/>
      <c r="H22" s="7"/>
      <c r="I22" s="8"/>
    </row>
    <row r="23" spans="1:9" ht="13.5">
      <c r="A23" s="1" t="s">
        <v>95</v>
      </c>
      <c r="C23" s="7">
        <f>SUM(C17:C19)</f>
        <v>-79</v>
      </c>
      <c r="D23" s="7"/>
      <c r="E23" s="7">
        <f>SUM(E17:E19)</f>
        <v>-29</v>
      </c>
      <c r="G23" s="7">
        <f>SUM(G17:G19)</f>
        <v>352</v>
      </c>
      <c r="H23" s="7"/>
      <c r="I23" s="7">
        <f>SUM(I17:I21)</f>
        <v>-641</v>
      </c>
    </row>
    <row r="24" spans="3:9" ht="13.5">
      <c r="C24" s="8"/>
      <c r="D24" s="7"/>
      <c r="E24" s="8"/>
      <c r="G24" s="8"/>
      <c r="H24" s="7"/>
      <c r="I24" s="8"/>
    </row>
    <row r="25" spans="1:9" ht="13.5">
      <c r="A25" s="1" t="s">
        <v>17</v>
      </c>
      <c r="C25" s="7">
        <v>-188</v>
      </c>
      <c r="D25" s="7"/>
      <c r="E25" s="7">
        <v>-379</v>
      </c>
      <c r="G25" s="7">
        <v>-361</v>
      </c>
      <c r="H25" s="7"/>
      <c r="I25" s="7">
        <v>-720</v>
      </c>
    </row>
    <row r="26" spans="3:9" ht="13.5">
      <c r="C26" s="8"/>
      <c r="D26" s="7"/>
      <c r="E26" s="8"/>
      <c r="G26" s="8"/>
      <c r="H26" s="7"/>
      <c r="I26" s="8"/>
    </row>
    <row r="27" spans="1:9" ht="13.5">
      <c r="A27" s="1" t="s">
        <v>18</v>
      </c>
      <c r="C27" s="11">
        <v>0</v>
      </c>
      <c r="D27" s="7"/>
      <c r="E27" s="11">
        <v>0</v>
      </c>
      <c r="G27" s="11">
        <v>0</v>
      </c>
      <c r="H27" s="7"/>
      <c r="I27" s="11">
        <v>0</v>
      </c>
    </row>
    <row r="28" spans="3:9" ht="13.5">
      <c r="C28" s="8"/>
      <c r="D28" s="7"/>
      <c r="E28" s="8"/>
      <c r="G28" s="8"/>
      <c r="H28" s="7"/>
      <c r="I28" s="8"/>
    </row>
    <row r="29" spans="1:9" ht="13.5">
      <c r="A29" s="1" t="s">
        <v>96</v>
      </c>
      <c r="C29" s="8">
        <f>SUM(C23:C28)</f>
        <v>-267</v>
      </c>
      <c r="D29" s="7"/>
      <c r="E29" s="8">
        <f>SUM(E23:E28)</f>
        <v>-408</v>
      </c>
      <c r="G29" s="8">
        <f>SUM(G23:G28)</f>
        <v>-9</v>
      </c>
      <c r="H29" s="7"/>
      <c r="I29" s="8">
        <f>SUM(I23:I28)</f>
        <v>-1361</v>
      </c>
    </row>
    <row r="31" spans="1:9" ht="13.5">
      <c r="A31" s="1" t="s">
        <v>9</v>
      </c>
      <c r="C31" s="6">
        <v>0</v>
      </c>
      <c r="D31" s="19"/>
      <c r="E31" s="6">
        <v>0</v>
      </c>
      <c r="G31" s="6">
        <v>0</v>
      </c>
      <c r="H31" s="19"/>
      <c r="I31" s="6">
        <v>0</v>
      </c>
    </row>
    <row r="33" spans="3:9" ht="13.5">
      <c r="C33" s="3"/>
      <c r="E33" s="3"/>
      <c r="G33" s="3"/>
      <c r="I33" s="3"/>
    </row>
    <row r="34" spans="1:9" ht="14.25" thickBot="1">
      <c r="A34" s="1" t="s">
        <v>105</v>
      </c>
      <c r="C34" s="28">
        <f>SUM(C29:C31)</f>
        <v>-267</v>
      </c>
      <c r="D34" s="38"/>
      <c r="E34" s="28">
        <f>SUM(E29:E31)</f>
        <v>-408</v>
      </c>
      <c r="G34" s="28">
        <f>SUM(G29:G31)</f>
        <v>-9</v>
      </c>
      <c r="H34" s="38"/>
      <c r="I34" s="28">
        <f>SUM(I29:I31)</f>
        <v>-1361</v>
      </c>
    </row>
    <row r="35" ht="14.25" thickTop="1"/>
    <row r="37" ht="13.5">
      <c r="A37" s="1" t="s">
        <v>58</v>
      </c>
    </row>
    <row r="38" spans="1:9" ht="13.5">
      <c r="A38" s="1" t="s">
        <v>97</v>
      </c>
      <c r="C38" s="31">
        <f>C40-C39</f>
        <v>-266</v>
      </c>
      <c r="D38" s="32"/>
      <c r="E38" s="31">
        <f>E40-E39</f>
        <v>-407</v>
      </c>
      <c r="F38" s="32"/>
      <c r="G38" s="31">
        <f>G40-G39</f>
        <v>-8</v>
      </c>
      <c r="H38" s="32"/>
      <c r="I38" s="31">
        <f>I40-I39</f>
        <v>-1360</v>
      </c>
    </row>
    <row r="39" spans="1:9" s="16" customFormat="1" ht="13.5">
      <c r="A39" s="16" t="s">
        <v>118</v>
      </c>
      <c r="C39" s="32">
        <v>-1</v>
      </c>
      <c r="D39" s="32"/>
      <c r="E39" s="32">
        <v>-1</v>
      </c>
      <c r="F39" s="32"/>
      <c r="G39" s="32">
        <v>-1</v>
      </c>
      <c r="H39" s="32"/>
      <c r="I39" s="32">
        <v>-1</v>
      </c>
    </row>
    <row r="40" spans="3:9" ht="14.25" thickBot="1">
      <c r="C40" s="29">
        <f>SUM(C32:C34)</f>
        <v>-267</v>
      </c>
      <c r="D40" s="38"/>
      <c r="E40" s="29">
        <f>SUM(E32:E34)</f>
        <v>-408</v>
      </c>
      <c r="G40" s="29">
        <f>SUM(G32:G34)</f>
        <v>-9</v>
      </c>
      <c r="H40" s="38"/>
      <c r="I40" s="29">
        <f>SUM(I32:I34)</f>
        <v>-1361</v>
      </c>
    </row>
    <row r="42" ht="13.5">
      <c r="A42" s="1" t="s">
        <v>106</v>
      </c>
    </row>
    <row r="44" spans="1:9" ht="13.5">
      <c r="A44" s="1" t="s">
        <v>59</v>
      </c>
      <c r="C44" s="30">
        <f aca="true" t="shared" si="0" ref="C44:I44">C34/51000*100</f>
        <v>-0.5235294117647058</v>
      </c>
      <c r="D44" s="39">
        <f t="shared" si="0"/>
        <v>0</v>
      </c>
      <c r="E44" s="30">
        <f t="shared" si="0"/>
        <v>-0.8</v>
      </c>
      <c r="F44" s="39">
        <f t="shared" si="0"/>
        <v>0</v>
      </c>
      <c r="G44" s="30">
        <f t="shared" si="0"/>
        <v>-0.01764705882352941</v>
      </c>
      <c r="H44" s="39">
        <f t="shared" si="0"/>
        <v>0</v>
      </c>
      <c r="I44" s="30">
        <f t="shared" si="0"/>
        <v>-2.668627450980392</v>
      </c>
    </row>
    <row r="46" spans="1:9" ht="13.5">
      <c r="A46" s="1" t="s">
        <v>60</v>
      </c>
      <c r="C46" s="33" t="s">
        <v>66</v>
      </c>
      <c r="D46" s="34"/>
      <c r="E46" s="33" t="s">
        <v>66</v>
      </c>
      <c r="F46" s="34"/>
      <c r="G46" s="33" t="s">
        <v>66</v>
      </c>
      <c r="H46" s="34"/>
      <c r="I46" s="33" t="s">
        <v>66</v>
      </c>
    </row>
    <row r="48" ht="13.5">
      <c r="A48" s="1" t="s">
        <v>61</v>
      </c>
    </row>
    <row r="49" ht="13.5">
      <c r="A49" s="1" t="s">
        <v>62</v>
      </c>
    </row>
    <row r="50" ht="13.5">
      <c r="A50" s="1" t="s">
        <v>63</v>
      </c>
    </row>
  </sheetData>
  <mergeCells count="7">
    <mergeCell ref="C8:E8"/>
    <mergeCell ref="G8:I8"/>
    <mergeCell ref="A1:I1"/>
    <mergeCell ref="A2:I2"/>
    <mergeCell ref="A3:I3"/>
    <mergeCell ref="A5:I5"/>
    <mergeCell ref="A6:I6"/>
  </mergeCells>
  <printOptions/>
  <pageMargins left="0.52" right="0.57" top="0.5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34">
      <selection activeCell="F49" sqref="F49"/>
    </sheetView>
  </sheetViews>
  <sheetFormatPr defaultColWidth="9.140625" defaultRowHeight="12.75"/>
  <cols>
    <col min="1" max="1" width="3.00390625" style="1" customWidth="1"/>
    <col min="2" max="5" width="9.140625" style="1" customWidth="1"/>
    <col min="6" max="6" width="34.28125" style="1" customWidth="1"/>
    <col min="7" max="7" width="14.7109375" style="1" customWidth="1"/>
    <col min="8" max="8" width="2.28125" style="16" customWidth="1"/>
    <col min="9" max="9" width="14.7109375" style="1" customWidth="1"/>
    <col min="10" max="16384" width="9.140625" style="1" customWidth="1"/>
  </cols>
  <sheetData>
    <row r="1" spans="1:9" ht="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22" customFormat="1" ht="13.5">
      <c r="A2" s="42" t="s">
        <v>31</v>
      </c>
      <c r="B2" s="42"/>
      <c r="C2" s="42"/>
      <c r="D2" s="42"/>
      <c r="E2" s="42"/>
      <c r="F2" s="42"/>
      <c r="G2" s="42"/>
      <c r="H2" s="42"/>
      <c r="I2" s="42"/>
    </row>
    <row r="3" spans="1:9" s="22" customFormat="1" ht="13.5">
      <c r="A3" s="42" t="s">
        <v>32</v>
      </c>
      <c r="B3" s="42"/>
      <c r="C3" s="42"/>
      <c r="D3" s="42"/>
      <c r="E3" s="42"/>
      <c r="F3" s="42"/>
      <c r="G3" s="42"/>
      <c r="H3" s="42"/>
      <c r="I3" s="42"/>
    </row>
    <row r="4" spans="1:9" s="22" customFormat="1" ht="13.5">
      <c r="A4" s="21"/>
      <c r="B4" s="21"/>
      <c r="C4" s="21"/>
      <c r="D4" s="21"/>
      <c r="E4" s="21"/>
      <c r="F4" s="21"/>
      <c r="G4" s="21"/>
      <c r="H4" s="21"/>
      <c r="I4" s="21"/>
    </row>
    <row r="5" spans="1:9" ht="15">
      <c r="A5" s="43" t="s">
        <v>78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43" t="s">
        <v>47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9" spans="7:9" ht="15">
      <c r="G9" s="35" t="s">
        <v>79</v>
      </c>
      <c r="H9" s="17"/>
      <c r="I9" s="35" t="s">
        <v>81</v>
      </c>
    </row>
    <row r="10" spans="7:9" ht="15">
      <c r="G10" s="35" t="s">
        <v>80</v>
      </c>
      <c r="H10" s="18"/>
      <c r="I10" s="35" t="s">
        <v>82</v>
      </c>
    </row>
    <row r="11" spans="7:9" ht="15">
      <c r="G11" s="24" t="s">
        <v>115</v>
      </c>
      <c r="H11" s="18"/>
      <c r="I11" s="24" t="s">
        <v>117</v>
      </c>
    </row>
    <row r="12" spans="7:9" ht="15">
      <c r="G12" s="35" t="s">
        <v>15</v>
      </c>
      <c r="H12" s="18"/>
      <c r="I12" s="23" t="s">
        <v>15</v>
      </c>
    </row>
    <row r="13" spans="7:8" ht="15">
      <c r="G13" s="4"/>
      <c r="H13" s="18"/>
    </row>
    <row r="14" spans="2:9" ht="13.5">
      <c r="B14" s="1" t="s">
        <v>104</v>
      </c>
      <c r="G14" s="8">
        <v>-9</v>
      </c>
      <c r="H14" s="7"/>
      <c r="I14" s="8">
        <v>-1361</v>
      </c>
    </row>
    <row r="15" spans="7:9" ht="13.5">
      <c r="G15" s="8"/>
      <c r="H15" s="7"/>
      <c r="I15" s="8"/>
    </row>
    <row r="16" spans="2:9" ht="13.5">
      <c r="B16" s="1" t="s">
        <v>83</v>
      </c>
      <c r="G16" s="8"/>
      <c r="H16" s="7"/>
      <c r="I16" s="8"/>
    </row>
    <row r="17" spans="2:9" ht="13.5">
      <c r="B17" s="1" t="s">
        <v>84</v>
      </c>
      <c r="G17" s="8">
        <v>57</v>
      </c>
      <c r="H17" s="7"/>
      <c r="I17" s="1">
        <v>254</v>
      </c>
    </row>
    <row r="18" spans="2:9" ht="13.5">
      <c r="B18" s="1" t="s">
        <v>85</v>
      </c>
      <c r="G18" s="8">
        <v>0</v>
      </c>
      <c r="H18" s="7"/>
      <c r="I18" s="8">
        <v>523</v>
      </c>
    </row>
    <row r="19" spans="2:9" ht="13.5">
      <c r="B19" s="1" t="s">
        <v>86</v>
      </c>
      <c r="G19" s="8">
        <v>361</v>
      </c>
      <c r="H19" s="7"/>
      <c r="I19" s="8">
        <v>-720</v>
      </c>
    </row>
    <row r="20" spans="7:9" ht="9" customHeight="1">
      <c r="G20" s="11"/>
      <c r="H20" s="7"/>
      <c r="I20" s="11"/>
    </row>
    <row r="21" spans="2:9" ht="13.5">
      <c r="B21" s="1" t="s">
        <v>111</v>
      </c>
      <c r="G21" s="8">
        <f>SUM(G14:G19)</f>
        <v>409</v>
      </c>
      <c r="H21" s="7"/>
      <c r="I21" s="8">
        <f>SUM(I14:I19)</f>
        <v>-1304</v>
      </c>
    </row>
    <row r="22" spans="2:9" ht="13.5">
      <c r="B22" s="1" t="s">
        <v>87</v>
      </c>
      <c r="G22" s="8"/>
      <c r="H22" s="7"/>
      <c r="I22" s="8"/>
    </row>
    <row r="23" spans="2:9" ht="13.5">
      <c r="B23" s="1" t="s">
        <v>88</v>
      </c>
      <c r="G23" s="8">
        <v>-3313</v>
      </c>
      <c r="H23" s="7"/>
      <c r="I23" s="8">
        <v>1629</v>
      </c>
    </row>
    <row r="24" spans="2:9" ht="13.5">
      <c r="B24" s="1" t="s">
        <v>108</v>
      </c>
      <c r="G24" s="8">
        <v>0</v>
      </c>
      <c r="H24" s="7"/>
      <c r="I24" s="8">
        <v>-2384</v>
      </c>
    </row>
    <row r="25" spans="2:9" ht="13.5">
      <c r="B25" s="1" t="s">
        <v>19</v>
      </c>
      <c r="G25" s="8">
        <v>6086</v>
      </c>
      <c r="H25" s="7"/>
      <c r="I25" s="8">
        <v>1597</v>
      </c>
    </row>
    <row r="26" spans="7:9" ht="9.75" customHeight="1">
      <c r="G26" s="11"/>
      <c r="H26" s="7"/>
      <c r="I26" s="11"/>
    </row>
    <row r="27" spans="2:9" ht="13.5">
      <c r="B27" s="1" t="s">
        <v>112</v>
      </c>
      <c r="G27" s="8">
        <f>SUM(G21:G25)</f>
        <v>3182</v>
      </c>
      <c r="H27" s="7"/>
      <c r="I27" s="8">
        <f>SUM(I21:I25)</f>
        <v>-462</v>
      </c>
    </row>
    <row r="28" spans="7:9" ht="13.5">
      <c r="G28" s="8"/>
      <c r="H28" s="7"/>
      <c r="I28" s="8"/>
    </row>
    <row r="29" spans="2:9" ht="13.5">
      <c r="B29" s="1" t="s">
        <v>20</v>
      </c>
      <c r="G29" s="8">
        <v>0</v>
      </c>
      <c r="H29" s="7"/>
      <c r="I29" s="8">
        <v>0</v>
      </c>
    </row>
    <row r="30" spans="2:9" ht="13.5">
      <c r="B30" s="1" t="s">
        <v>113</v>
      </c>
      <c r="G30" s="25">
        <f>SUM(G27:G29)</f>
        <v>3182</v>
      </c>
      <c r="H30" s="7"/>
      <c r="I30" s="25">
        <f>SUM(I27:I29)</f>
        <v>-462</v>
      </c>
    </row>
    <row r="31" spans="7:9" ht="13.5">
      <c r="G31" s="8"/>
      <c r="H31" s="7"/>
      <c r="I31" s="8"/>
    </row>
    <row r="32" spans="2:9" ht="15">
      <c r="B32" s="2" t="s">
        <v>114</v>
      </c>
      <c r="G32" s="8">
        <v>0</v>
      </c>
      <c r="H32" s="7"/>
      <c r="I32" s="8">
        <v>0</v>
      </c>
    </row>
    <row r="33" spans="7:9" ht="13.5">
      <c r="G33" s="8"/>
      <c r="H33" s="7"/>
      <c r="I33" s="8"/>
    </row>
    <row r="34" spans="2:9" ht="15">
      <c r="B34" s="2" t="s">
        <v>89</v>
      </c>
      <c r="G34" s="8"/>
      <c r="H34" s="7"/>
      <c r="I34" s="8"/>
    </row>
    <row r="35" spans="2:9" ht="13.5">
      <c r="B35" s="1" t="s">
        <v>107</v>
      </c>
      <c r="G35" s="7">
        <f>-4867+6247-712+188-361</f>
        <v>495</v>
      </c>
      <c r="H35" s="7"/>
      <c r="I35" s="7">
        <v>0</v>
      </c>
    </row>
    <row r="36" spans="2:9" ht="13.5">
      <c r="B36" s="1" t="s">
        <v>17</v>
      </c>
      <c r="G36" s="7">
        <v>0</v>
      </c>
      <c r="H36" s="7"/>
      <c r="I36" s="7">
        <v>-382</v>
      </c>
    </row>
    <row r="37" spans="7:9" ht="13.5">
      <c r="G37" s="25">
        <f>SUM(G35:G36)</f>
        <v>495</v>
      </c>
      <c r="H37" s="7"/>
      <c r="I37" s="25">
        <f>SUM(I35:I36)</f>
        <v>-382</v>
      </c>
    </row>
    <row r="38" spans="7:9" ht="13.5">
      <c r="G38" s="8"/>
      <c r="H38" s="7"/>
      <c r="I38" s="8"/>
    </row>
    <row r="39" spans="2:9" ht="15">
      <c r="B39" s="2" t="s">
        <v>92</v>
      </c>
      <c r="G39" s="8">
        <f>G30+G37</f>
        <v>3677</v>
      </c>
      <c r="H39" s="7"/>
      <c r="I39" s="8">
        <f>I30+I37</f>
        <v>-844</v>
      </c>
    </row>
    <row r="40" spans="1:9" ht="15">
      <c r="A40" s="2"/>
      <c r="G40" s="8"/>
      <c r="H40" s="7"/>
      <c r="I40" s="8"/>
    </row>
    <row r="41" spans="2:9" ht="15">
      <c r="B41" s="2" t="s">
        <v>90</v>
      </c>
      <c r="G41" s="8">
        <v>-15747</v>
      </c>
      <c r="H41" s="7"/>
      <c r="I41" s="8">
        <v>-18995</v>
      </c>
    </row>
    <row r="42" spans="1:9" ht="9.75" customHeight="1">
      <c r="A42" s="2"/>
      <c r="B42" s="2"/>
      <c r="G42" s="9"/>
      <c r="H42" s="7"/>
      <c r="I42" s="9"/>
    </row>
    <row r="43" spans="2:9" ht="15.75" thickBot="1">
      <c r="B43" s="2" t="s">
        <v>91</v>
      </c>
      <c r="G43" s="36">
        <f>SUM(G39:G41)</f>
        <v>-12070</v>
      </c>
      <c r="H43" s="7"/>
      <c r="I43" s="36">
        <f>SUM(I39:I41)</f>
        <v>-19839</v>
      </c>
    </row>
    <row r="44" spans="7:9" ht="14.25" thickTop="1">
      <c r="G44" s="8"/>
      <c r="H44" s="7"/>
      <c r="I44" s="8"/>
    </row>
    <row r="45" spans="7:9" ht="13.5">
      <c r="G45" s="8"/>
      <c r="H45" s="7"/>
      <c r="I45" s="8"/>
    </row>
    <row r="46" ht="13.5">
      <c r="B46" s="1" t="s">
        <v>93</v>
      </c>
    </row>
    <row r="47" ht="13.5">
      <c r="B47" s="1" t="s">
        <v>94</v>
      </c>
    </row>
    <row r="48" ht="13.5">
      <c r="B48" s="1" t="s">
        <v>63</v>
      </c>
    </row>
  </sheetData>
  <mergeCells count="5">
    <mergeCell ref="A6:I6"/>
    <mergeCell ref="A1:I1"/>
    <mergeCell ref="A2:I2"/>
    <mergeCell ref="A3:I3"/>
    <mergeCell ref="A5:I5"/>
  </mergeCells>
  <printOptions/>
  <pageMargins left="0.39" right="0.35" top="0.53" bottom="0.47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workbookViewId="0" topLeftCell="A16">
      <selection activeCell="F19" sqref="F19"/>
    </sheetView>
  </sheetViews>
  <sheetFormatPr defaultColWidth="9.140625" defaultRowHeight="12.75"/>
  <cols>
    <col min="1" max="2" width="9.140625" style="1" customWidth="1"/>
    <col min="3" max="3" width="14.140625" style="1" customWidth="1"/>
    <col min="4" max="4" width="4.7109375" style="1" customWidth="1"/>
    <col min="5" max="5" width="18.421875" style="1" customWidth="1"/>
    <col min="6" max="6" width="20.57421875" style="1" customWidth="1"/>
    <col min="7" max="8" width="14.7109375" style="1" customWidth="1"/>
    <col min="9" max="16384" width="9.140625" style="1" customWidth="1"/>
  </cols>
  <sheetData>
    <row r="1" spans="1:9" ht="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22" customFormat="1" ht="13.5">
      <c r="A2" s="42" t="s">
        <v>31</v>
      </c>
      <c r="B2" s="42"/>
      <c r="C2" s="42"/>
      <c r="D2" s="42"/>
      <c r="E2" s="42"/>
      <c r="F2" s="42"/>
      <c r="G2" s="42"/>
      <c r="H2" s="42"/>
      <c r="I2" s="42"/>
    </row>
    <row r="3" spans="1:9" s="22" customFormat="1" ht="13.5">
      <c r="A3" s="42" t="s">
        <v>32</v>
      </c>
      <c r="B3" s="42"/>
      <c r="C3" s="42"/>
      <c r="D3" s="42"/>
      <c r="E3" s="42"/>
      <c r="F3" s="42"/>
      <c r="G3" s="42"/>
      <c r="H3" s="42"/>
      <c r="I3" s="42"/>
    </row>
    <row r="4" spans="1:9" s="22" customFormat="1" ht="13.5">
      <c r="A4" s="21"/>
      <c r="B4" s="21"/>
      <c r="C4" s="21"/>
      <c r="D4" s="21"/>
      <c r="E4" s="21"/>
      <c r="F4" s="21"/>
      <c r="G4" s="21"/>
      <c r="H4" s="21"/>
      <c r="I4" s="21"/>
    </row>
    <row r="5" spans="1:9" ht="15">
      <c r="A5" s="43" t="s">
        <v>67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43" t="s">
        <v>68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9" spans="5:8" s="27" customFormat="1" ht="15">
      <c r="E9" s="5"/>
      <c r="F9" s="5"/>
      <c r="G9" s="5" t="s">
        <v>21</v>
      </c>
      <c r="H9" s="5"/>
    </row>
    <row r="10" spans="5:8" s="27" customFormat="1" ht="15">
      <c r="E10" s="5" t="s">
        <v>69</v>
      </c>
      <c r="F10" s="5" t="s">
        <v>98</v>
      </c>
      <c r="G10" s="5" t="s">
        <v>102</v>
      </c>
      <c r="H10" s="5" t="s">
        <v>103</v>
      </c>
    </row>
    <row r="11" spans="5:8" s="27" customFormat="1" ht="17.25" customHeight="1">
      <c r="E11" s="5" t="s">
        <v>15</v>
      </c>
      <c r="F11" s="5" t="s">
        <v>15</v>
      </c>
      <c r="G11" s="5" t="s">
        <v>15</v>
      </c>
      <c r="H11" s="5" t="s">
        <v>15</v>
      </c>
    </row>
    <row r="12" spans="5:8" ht="13.5">
      <c r="E12" s="12"/>
      <c r="F12" s="12"/>
      <c r="G12" s="12"/>
      <c r="H12" s="12"/>
    </row>
    <row r="13" spans="1:8" ht="13.5">
      <c r="A13" s="1" t="s">
        <v>70</v>
      </c>
      <c r="E13" s="12"/>
      <c r="F13" s="12"/>
      <c r="G13" s="12"/>
      <c r="H13" s="12"/>
    </row>
    <row r="14" spans="5:8" ht="13.5">
      <c r="E14" s="12"/>
      <c r="F14" s="12"/>
      <c r="G14" s="12"/>
      <c r="H14" s="12"/>
    </row>
    <row r="15" spans="1:8" ht="13.5">
      <c r="A15" s="1" t="s">
        <v>71</v>
      </c>
      <c r="E15" s="12">
        <v>51000</v>
      </c>
      <c r="F15" s="12">
        <v>-28881</v>
      </c>
      <c r="G15" s="12">
        <v>2061</v>
      </c>
      <c r="H15" s="12">
        <f>SUM(E15:G15)</f>
        <v>24180</v>
      </c>
    </row>
    <row r="16" spans="5:8" ht="13.5">
      <c r="E16" s="12"/>
      <c r="F16" s="12"/>
      <c r="G16" s="12"/>
      <c r="H16" s="12"/>
    </row>
    <row r="17" spans="1:8" ht="13.5">
      <c r="A17" s="1" t="s">
        <v>72</v>
      </c>
      <c r="E17" s="12">
        <v>0</v>
      </c>
      <c r="F17" s="12">
        <f>'Consol PL'!G34</f>
        <v>-9</v>
      </c>
      <c r="G17" s="12">
        <v>0</v>
      </c>
      <c r="H17" s="12">
        <f>SUM(E17:G17)</f>
        <v>-9</v>
      </c>
    </row>
    <row r="18" spans="5:8" ht="13.5">
      <c r="E18" s="12"/>
      <c r="F18" s="12"/>
      <c r="G18" s="12"/>
      <c r="H18" s="12"/>
    </row>
    <row r="19" spans="5:8" ht="13.5">
      <c r="E19" s="15"/>
      <c r="F19" s="15"/>
      <c r="G19" s="15"/>
      <c r="H19" s="15"/>
    </row>
    <row r="20" spans="1:8" ht="14.25" thickBot="1">
      <c r="A20" s="1" t="s">
        <v>73</v>
      </c>
      <c r="E20" s="14">
        <f>SUM(E15:E17)</f>
        <v>51000</v>
      </c>
      <c r="F20" s="14">
        <f>SUM(F15:F17)</f>
        <v>-28890</v>
      </c>
      <c r="G20" s="14">
        <f>SUM(G15:G17)</f>
        <v>2061</v>
      </c>
      <c r="H20" s="14">
        <f>SUM(H15:H17)</f>
        <v>24171</v>
      </c>
    </row>
    <row r="21" spans="5:8" ht="13.5">
      <c r="E21" s="12"/>
      <c r="F21" s="12"/>
      <c r="G21" s="12"/>
      <c r="H21" s="12"/>
    </row>
    <row r="22" spans="5:8" ht="13.5">
      <c r="E22" s="12"/>
      <c r="F22" s="12"/>
      <c r="G22" s="12"/>
      <c r="H22" s="12"/>
    </row>
    <row r="23" spans="5:8" ht="13.5">
      <c r="E23" s="12"/>
      <c r="F23" s="12"/>
      <c r="G23" s="12"/>
      <c r="H23" s="12"/>
    </row>
    <row r="24" ht="13.5">
      <c r="A24" s="1" t="s">
        <v>74</v>
      </c>
    </row>
    <row r="26" spans="1:8" ht="13.5">
      <c r="A26" s="1" t="s">
        <v>75</v>
      </c>
      <c r="E26" s="12">
        <f>E15</f>
        <v>51000</v>
      </c>
      <c r="F26" s="12">
        <v>-26401</v>
      </c>
      <c r="G26" s="12">
        <v>2020</v>
      </c>
      <c r="H26" s="12">
        <f>SUM(E26:G26)</f>
        <v>26619</v>
      </c>
    </row>
    <row r="27" spans="5:8" ht="13.5">
      <c r="E27" s="12"/>
      <c r="F27" s="12"/>
      <c r="G27" s="12"/>
      <c r="H27" s="12"/>
    </row>
    <row r="28" spans="1:8" ht="13.5">
      <c r="A28" s="1" t="s">
        <v>72</v>
      </c>
      <c r="E28" s="12">
        <v>0</v>
      </c>
      <c r="F28" s="12">
        <v>-1361</v>
      </c>
      <c r="G28" s="12">
        <v>0</v>
      </c>
      <c r="H28" s="12">
        <f>SUM(E28:G28)</f>
        <v>-1361</v>
      </c>
    </row>
    <row r="29" spans="5:8" ht="13.5">
      <c r="E29" s="12"/>
      <c r="F29" s="12"/>
      <c r="G29" s="12"/>
      <c r="H29" s="12"/>
    </row>
    <row r="30" spans="5:8" ht="13.5">
      <c r="E30" s="15"/>
      <c r="F30" s="15"/>
      <c r="G30" s="15"/>
      <c r="H30" s="15"/>
    </row>
    <row r="31" spans="1:8" ht="14.25" thickBot="1">
      <c r="A31" s="1" t="s">
        <v>76</v>
      </c>
      <c r="E31" s="14">
        <f>SUM(E26:E28)</f>
        <v>51000</v>
      </c>
      <c r="F31" s="14">
        <f>SUM(F26:F28)</f>
        <v>-27762</v>
      </c>
      <c r="G31" s="14">
        <f>SUM(G26:G28)</f>
        <v>2020</v>
      </c>
      <c r="H31" s="14">
        <f>SUM(H26:H28)</f>
        <v>25258</v>
      </c>
    </row>
    <row r="32" spans="5:8" ht="13.5">
      <c r="E32" s="12"/>
      <c r="F32" s="12"/>
      <c r="G32" s="12"/>
      <c r="H32" s="12"/>
    </row>
    <row r="33" spans="5:8" ht="13.5">
      <c r="E33" s="12"/>
      <c r="F33" s="12"/>
      <c r="G33" s="12"/>
      <c r="H33" s="12"/>
    </row>
    <row r="34" spans="5:8" ht="13.5">
      <c r="E34" s="12"/>
      <c r="F34" s="12"/>
      <c r="G34" s="12"/>
      <c r="H34" s="12"/>
    </row>
    <row r="35" ht="13.5">
      <c r="A35" s="1" t="s">
        <v>77</v>
      </c>
    </row>
    <row r="36" ht="13.5" hidden="1">
      <c r="A36" s="1" t="s">
        <v>62</v>
      </c>
    </row>
    <row r="37" ht="13.5" hidden="1">
      <c r="A37" s="1" t="s">
        <v>63</v>
      </c>
    </row>
    <row r="38" spans="1:8" ht="13.5" hidden="1">
      <c r="A38" s="1" t="s">
        <v>22</v>
      </c>
      <c r="E38" s="12">
        <v>51000</v>
      </c>
      <c r="F38" s="12">
        <v>-25152</v>
      </c>
      <c r="G38" s="12">
        <v>0</v>
      </c>
      <c r="H38" s="12">
        <f>SUM(E38:G38)</f>
        <v>25848</v>
      </c>
    </row>
    <row r="39" spans="5:8" ht="13.5" hidden="1">
      <c r="E39" s="12"/>
      <c r="F39" s="12"/>
      <c r="G39" s="12"/>
      <c r="H39" s="12"/>
    </row>
    <row r="40" spans="1:8" ht="13.5" hidden="1">
      <c r="A40" s="1" t="s">
        <v>23</v>
      </c>
      <c r="E40" s="12">
        <v>0</v>
      </c>
      <c r="F40" s="12">
        <v>7108</v>
      </c>
      <c r="G40" s="12">
        <v>0</v>
      </c>
      <c r="H40" s="12">
        <f>SUM(E40:G40)</f>
        <v>7108</v>
      </c>
    </row>
    <row r="41" spans="5:8" ht="13.5" hidden="1">
      <c r="E41" s="12"/>
      <c r="F41" s="12"/>
      <c r="G41" s="12"/>
      <c r="H41" s="12"/>
    </row>
    <row r="42" spans="1:8" ht="13.5" hidden="1">
      <c r="A42" s="1" t="s">
        <v>24</v>
      </c>
      <c r="E42" s="12"/>
      <c r="F42" s="12"/>
      <c r="G42" s="12"/>
      <c r="H42" s="12"/>
    </row>
    <row r="43" spans="1:8" ht="13.5" hidden="1">
      <c r="A43" s="1" t="s">
        <v>25</v>
      </c>
      <c r="E43" s="13">
        <v>0</v>
      </c>
      <c r="F43" s="13">
        <v>0</v>
      </c>
      <c r="G43" s="13">
        <v>0</v>
      </c>
      <c r="H43" s="13">
        <f>SUM(E43:G43)</f>
        <v>0</v>
      </c>
    </row>
    <row r="44" spans="5:8" ht="13.5" hidden="1">
      <c r="E44" s="12"/>
      <c r="F44" s="12"/>
      <c r="G44" s="12"/>
      <c r="H44" s="12"/>
    </row>
    <row r="45" spans="1:8" ht="13.5" hidden="1">
      <c r="A45" s="1" t="s">
        <v>26</v>
      </c>
      <c r="E45" s="12">
        <f>SUM(E38:E43)</f>
        <v>51000</v>
      </c>
      <c r="F45" s="12">
        <f>SUM(F38:F43)</f>
        <v>-18044</v>
      </c>
      <c r="G45" s="12">
        <f>SUM(G38:G43)</f>
        <v>0</v>
      </c>
      <c r="H45" s="12">
        <f>SUM(H38:H43)</f>
        <v>32956</v>
      </c>
    </row>
    <row r="46" spans="5:8" ht="13.5" hidden="1">
      <c r="E46" s="12"/>
      <c r="F46" s="12"/>
      <c r="G46" s="12"/>
      <c r="H46" s="12"/>
    </row>
    <row r="47" spans="1:8" ht="13.5" hidden="1">
      <c r="A47" s="1" t="s">
        <v>27</v>
      </c>
      <c r="E47" s="12">
        <v>0</v>
      </c>
      <c r="F47" s="12">
        <v>440</v>
      </c>
      <c r="G47" s="12">
        <v>0</v>
      </c>
      <c r="H47" s="12">
        <f>SUM(E47:G47)</f>
        <v>440</v>
      </c>
    </row>
    <row r="48" spans="5:8" ht="13.5" hidden="1">
      <c r="E48" s="12"/>
      <c r="F48" s="12"/>
      <c r="G48" s="12"/>
      <c r="H48" s="12"/>
    </row>
    <row r="49" spans="5:8" ht="13.5" hidden="1">
      <c r="E49" s="15"/>
      <c r="F49" s="15"/>
      <c r="G49" s="15"/>
      <c r="H49" s="15"/>
    </row>
    <row r="50" spans="5:8" ht="14.25" hidden="1" thickBot="1">
      <c r="E50" s="14">
        <f>SUM(E45:E47)</f>
        <v>51000</v>
      </c>
      <c r="F50" s="14">
        <f>SUM(F45:F47)</f>
        <v>-17604</v>
      </c>
      <c r="G50" s="14">
        <f>SUM(G45:G47)</f>
        <v>0</v>
      </c>
      <c r="H50" s="14">
        <f>SUM(H45:H47)</f>
        <v>33396</v>
      </c>
    </row>
    <row r="51" ht="13.5" hidden="1"/>
    <row r="52" ht="13.5" hidden="1"/>
    <row r="53" ht="13.5" hidden="1"/>
    <row r="54" ht="13.5">
      <c r="A54" s="1" t="s">
        <v>62</v>
      </c>
    </row>
    <row r="55" ht="13.5">
      <c r="A55" s="1" t="s">
        <v>63</v>
      </c>
    </row>
  </sheetData>
  <mergeCells count="5">
    <mergeCell ref="A6:I6"/>
    <mergeCell ref="A1:I1"/>
    <mergeCell ref="A2:I2"/>
    <mergeCell ref="A3:I3"/>
    <mergeCell ref="A5:I5"/>
  </mergeCells>
  <printOptions/>
  <pageMargins left="1.062992125984252" right="0.5905511811023623" top="0.5118110236220472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Binder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BDO Binder</dc:creator>
  <cp:keywords/>
  <dc:description/>
  <cp:lastModifiedBy> </cp:lastModifiedBy>
  <cp:lastPrinted>2007-08-30T06:31:00Z</cp:lastPrinted>
  <dcterms:created xsi:type="dcterms:W3CDTF">2007-05-25T08:38:00Z</dcterms:created>
  <dcterms:modified xsi:type="dcterms:W3CDTF">2007-08-30T06:36:42Z</dcterms:modified>
  <cp:category/>
  <cp:version/>
  <cp:contentType/>
  <cp:contentStatus/>
</cp:coreProperties>
</file>